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C2" i="1"/>
  <c r="G10" i="1"/>
  <c r="G9" i="1"/>
  <c r="G8" i="1"/>
  <c r="G7" i="1"/>
  <c r="G6" i="1"/>
  <c r="G5" i="1"/>
  <c r="G4" i="1"/>
  <c r="G3" i="1"/>
  <c r="G2" i="1"/>
  <c r="F2" i="1"/>
  <c r="C10" i="1"/>
  <c r="C9" i="1"/>
  <c r="C8" i="1"/>
  <c r="C7" i="1"/>
  <c r="C5" i="1"/>
  <c r="C4" i="1"/>
  <c r="C3" i="1"/>
  <c r="C6" i="1"/>
  <c r="B10" i="1"/>
  <c r="B9" i="1"/>
  <c r="B7" i="1"/>
  <c r="B6" i="1"/>
  <c r="B5" i="1"/>
  <c r="B4" i="1"/>
  <c r="B3" i="1"/>
  <c r="B2" i="1"/>
  <c r="B8" i="1"/>
  <c r="F3" i="1" l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<sst xmlns="http://schemas.openxmlformats.org/spreadsheetml/2006/main" count="37" uniqueCount="25">
  <si>
    <t>Operador Responsable</t>
  </si>
  <si>
    <t>Descripción 
Tour</t>
  </si>
  <si>
    <t>Codigo 
Operador</t>
  </si>
  <si>
    <t>Operador
 Responsable</t>
  </si>
  <si>
    <t>Cantidad 
Pasajeros</t>
  </si>
  <si>
    <t>Tipo de 
Contingente</t>
  </si>
  <si>
    <t>Importe 
recaudado 
por salida</t>
  </si>
  <si>
    <t xml:space="preserve">Codigo 
Tour </t>
  </si>
  <si>
    <t xml:space="preserve">Código 
de Tour </t>
  </si>
  <si>
    <t>Descripción de Tour</t>
  </si>
  <si>
    <t>Costo x Pax</t>
  </si>
  <si>
    <t xml:space="preserve">Cod. Operador </t>
  </si>
  <si>
    <t>Andalucia 3 Días</t>
  </si>
  <si>
    <t>Andalucia 10 Días</t>
  </si>
  <si>
    <t>Sevilla 7 Días</t>
  </si>
  <si>
    <t>Andalucia-Galicia 12 Días</t>
  </si>
  <si>
    <t>Granada 7 Días</t>
  </si>
  <si>
    <t>Granada 10 Días</t>
  </si>
  <si>
    <t>A</t>
  </si>
  <si>
    <t>B</t>
  </si>
  <si>
    <t>C</t>
  </si>
  <si>
    <t>España Tour</t>
  </si>
  <si>
    <t>Iberojet</t>
  </si>
  <si>
    <t>Europamundo</t>
  </si>
  <si>
    <r>
      <rPr>
        <b/>
        <sz val="11"/>
        <color theme="1"/>
        <rFont val="Calibri"/>
        <family val="2"/>
        <scheme val="minor"/>
      </rPr>
      <t>Cod
Operado</t>
    </r>
    <r>
      <rPr>
        <sz val="11"/>
        <color theme="1"/>
        <rFont val="Calibri"/>
        <family val="2"/>
        <scheme val="minor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</si>
</sst>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4" zoomScaleNormal="84" workbookViewId="0">
      <selection activeCell="G19" sqref="G19"/>
    </sheetView>
  </sheetViews>
  <sheetFormatPr baseColWidth="10" defaultRowHeight="15" x14ac:dyDescent="0.25"/>
  <cols>
    <col min="1" max="1" width="11.5703125" bestFit="1" customWidth="1"/>
    <col min="2" max="2" width="25.28515625" bestFit="1" customWidth="1"/>
    <col min="3" max="3" width="10.5703125" customWidth="1"/>
    <col min="4" max="4" width="15.140625" customWidth="1"/>
    <col min="5" max="5" width="14.42578125" customWidth="1"/>
    <col min="6" max="6" width="12.28515625" customWidth="1"/>
    <col min="7" max="7" width="15" customWidth="1"/>
    <col min="8" max="8" width="11.7109375" customWidth="1"/>
    <col min="10" max="10" width="15" customWidth="1"/>
    <col min="13" max="13" width="11.42578125" customWidth="1"/>
    <col min="15" max="15" width="15.42578125" customWidth="1"/>
  </cols>
  <sheetData>
    <row r="1" spans="1:15" ht="45" x14ac:dyDescent="0.25">
      <c r="A1" s="5" t="s">
        <v>7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I1" s="1"/>
      <c r="J1" s="1"/>
      <c r="K1" s="1"/>
      <c r="L1" s="1"/>
      <c r="N1" s="4"/>
      <c r="O1" s="1"/>
    </row>
    <row r="2" spans="1:15" x14ac:dyDescent="0.25">
      <c r="A2" s="7">
        <v>115</v>
      </c>
      <c r="B2" s="7" t="str">
        <f>VLOOKUP(A2, A13:D21, 2, FALSE)</f>
        <v>Andalucia 10 Días</v>
      </c>
      <c r="C2" s="7" t="str">
        <f>VLOOKUP(A2, A13:D21, 4, FALSE)</f>
        <v>A</v>
      </c>
      <c r="D2" s="7" t="str">
        <f>VLOOKUP(C2, F13:G15, 2, FALSE)</f>
        <v>Europamundo</v>
      </c>
      <c r="E2" s="7">
        <v>35</v>
      </c>
      <c r="F2" s="7" t="str">
        <f>IF(E2&gt;20,"Numeroso",IF(E2&gt;10,"Regular","Pequeño"))</f>
        <v>Numeroso</v>
      </c>
      <c r="G2" s="7">
        <f>VLOOKUP(A2, A13:D21, 3, FALSE)</f>
        <v>520</v>
      </c>
      <c r="I2" s="2"/>
      <c r="J2" s="3"/>
      <c r="K2" s="3"/>
      <c r="L2" s="3"/>
      <c r="N2" s="3"/>
      <c r="O2" s="3"/>
    </row>
    <row r="3" spans="1:15" x14ac:dyDescent="0.25">
      <c r="A3" s="7">
        <v>220</v>
      </c>
      <c r="B3" s="7" t="str">
        <f>VLOOKUP(A3, A13:D21, 2, FALSE)</f>
        <v>Andalucia-Galicia 12 Días</v>
      </c>
      <c r="C3" s="7" t="str">
        <f>VLOOKUP(A3, A13:D21, 4, FALSE)</f>
        <v>B</v>
      </c>
      <c r="D3" s="7" t="str">
        <f>VLOOKUP(C3, F13:G15, 2, FALSE)</f>
        <v>Iberojet</v>
      </c>
      <c r="E3" s="7">
        <v>22</v>
      </c>
      <c r="F3" s="7" t="str">
        <f t="shared" ref="F3:F10" si="0">IF(E3&gt;20,"Numeroso",IF(E3&gt;10,"Regular","Pequeño"))</f>
        <v>Numeroso</v>
      </c>
      <c r="G3" s="7">
        <f>VLOOKUP(A3, A13:D21, 3, FALSE)</f>
        <v>670</v>
      </c>
      <c r="I3" s="3"/>
      <c r="J3" s="3"/>
      <c r="K3" s="3"/>
      <c r="L3" s="3"/>
      <c r="N3" s="3"/>
      <c r="O3" s="3"/>
    </row>
    <row r="4" spans="1:15" x14ac:dyDescent="0.25">
      <c r="A4" s="7">
        <v>120</v>
      </c>
      <c r="B4" s="7" t="str">
        <f>VLOOKUP(A4,A13:D21, 2, FALSE)</f>
        <v>Sevilla 7 Días</v>
      </c>
      <c r="C4" s="7" t="str">
        <f>VLOOKUP(A4, A13:D21, 4, FALSE)</f>
        <v>A</v>
      </c>
      <c r="D4" s="7" t="str">
        <f>VLOOKUP(C4, F13:G15, 2, FALSE)</f>
        <v>Europamundo</v>
      </c>
      <c r="E4" s="7">
        <v>18</v>
      </c>
      <c r="F4" s="7" t="str">
        <f t="shared" si="0"/>
        <v>Regular</v>
      </c>
      <c r="G4" s="7">
        <f>VLOOKUP(A4, A13:D21, 3, FALSE)</f>
        <v>540</v>
      </c>
      <c r="I4" s="3"/>
      <c r="J4" s="3"/>
      <c r="K4" s="3"/>
      <c r="L4" s="3"/>
      <c r="N4" s="3"/>
      <c r="O4" s="3"/>
    </row>
    <row r="5" spans="1:15" x14ac:dyDescent="0.25">
      <c r="A5" s="7">
        <v>310</v>
      </c>
      <c r="B5" s="7" t="str">
        <f>VLOOKUP(A5, A13:D21, 2, FALSE)</f>
        <v>Andalucia 3 Días</v>
      </c>
      <c r="C5" s="7" t="str">
        <f>VLOOKUP(A5, A13:D21, 4, FALSE)</f>
        <v>C</v>
      </c>
      <c r="D5" s="7" t="str">
        <f>VLOOKUP(C5, F13:G15, 2, FALSE)</f>
        <v>España Tour</v>
      </c>
      <c r="E5" s="7">
        <v>10</v>
      </c>
      <c r="F5" s="7" t="str">
        <f t="shared" si="0"/>
        <v>Pequeño</v>
      </c>
      <c r="G5" s="7">
        <f>VLOOKUP(A5, A13:D21, 3, FALSE)</f>
        <v>245</v>
      </c>
      <c r="I5" s="3"/>
      <c r="J5" s="3"/>
      <c r="K5" s="3"/>
      <c r="L5" s="3"/>
    </row>
    <row r="6" spans="1:15" x14ac:dyDescent="0.25">
      <c r="A6" s="7">
        <v>320</v>
      </c>
      <c r="B6" s="7" t="str">
        <f>VLOOKUP(A6, A13:D21, 2, FALSE)</f>
        <v>Granada 10 Días</v>
      </c>
      <c r="C6" s="7" t="str">
        <f t="shared" ref="C3:C10" si="1">VLOOKUP(A6, A17:D25, 4, FALSE)</f>
        <v>C</v>
      </c>
      <c r="D6" s="7" t="str">
        <f>VLOOKUP(C6, F13:G15, 2, FALSE)</f>
        <v>España Tour</v>
      </c>
      <c r="E6" s="7">
        <v>32</v>
      </c>
      <c r="F6" s="7" t="str">
        <f t="shared" si="0"/>
        <v>Numeroso</v>
      </c>
      <c r="G6" s="7">
        <f>VLOOKUP(A6, A13:D21, 3, FALSE)</f>
        <v>680</v>
      </c>
      <c r="I6" s="3"/>
      <c r="J6" s="3"/>
      <c r="K6" s="3"/>
      <c r="L6" s="3"/>
    </row>
    <row r="7" spans="1:15" x14ac:dyDescent="0.25">
      <c r="A7" s="7">
        <v>115</v>
      </c>
      <c r="B7" s="7" t="str">
        <f>VLOOKUP(A7, A13:D21, 2, FALSE)</f>
        <v>Andalucia 10 Días</v>
      </c>
      <c r="C7" s="7" t="str">
        <f>VLOOKUP(A7, A13:D21, 4, FALSE)</f>
        <v>A</v>
      </c>
      <c r="D7" s="7" t="str">
        <f>VLOOKUP(C7, F13:G15, 2, FALSE)</f>
        <v>Europamundo</v>
      </c>
      <c r="E7" s="7">
        <v>18</v>
      </c>
      <c r="F7" s="7" t="str">
        <f t="shared" si="0"/>
        <v>Regular</v>
      </c>
      <c r="G7" s="7">
        <f>VLOOKUP(A7, A13:D21, 3, FALSE)</f>
        <v>520</v>
      </c>
      <c r="I7" s="3"/>
      <c r="J7" s="3"/>
      <c r="K7" s="3"/>
      <c r="L7" s="3"/>
    </row>
    <row r="8" spans="1:15" x14ac:dyDescent="0.25">
      <c r="A8" s="7">
        <v>310</v>
      </c>
      <c r="B8" s="7" t="str">
        <f t="shared" ref="B3:B10" si="2">VLOOKUP(A8, A19:D27, 2, FALSE)</f>
        <v>Andalucia 3 Días</v>
      </c>
      <c r="C8" s="7" t="str">
        <f>VLOOKUP(A8, A13:D21, 4, FALSE)</f>
        <v>C</v>
      </c>
      <c r="D8" s="7" t="str">
        <f>VLOOKUP(C8, F13:G15, 2, FALSE)</f>
        <v>España Tour</v>
      </c>
      <c r="E8" s="7">
        <v>10</v>
      </c>
      <c r="F8" s="7" t="str">
        <f t="shared" si="0"/>
        <v>Pequeño</v>
      </c>
      <c r="G8" s="7">
        <f>VLOOKUP(A8, A13:D21, 3, FALSE)</f>
        <v>245</v>
      </c>
      <c r="I8" s="3"/>
      <c r="J8" s="3"/>
      <c r="K8" s="3"/>
      <c r="L8" s="3"/>
    </row>
    <row r="9" spans="1:15" x14ac:dyDescent="0.25">
      <c r="A9" s="7">
        <v>310</v>
      </c>
      <c r="B9" s="7" t="str">
        <f>VLOOKUP(A9, A13:D21, 2, FALSE)</f>
        <v>Andalucia 3 Días</v>
      </c>
      <c r="C9" s="7" t="str">
        <f>VLOOKUP(A9, A13:D21, 4, FALSE)</f>
        <v>C</v>
      </c>
      <c r="D9" s="7" t="str">
        <f>VLOOKUP(C9, F13:G15, 2, FALSE)</f>
        <v>España Tour</v>
      </c>
      <c r="E9" s="7">
        <v>8</v>
      </c>
      <c r="F9" s="7" t="str">
        <f t="shared" si="0"/>
        <v>Pequeño</v>
      </c>
      <c r="G9" s="7">
        <f>VLOOKUP(A9, A13:D21, 3, FALSE)</f>
        <v>245</v>
      </c>
      <c r="I9" s="3"/>
      <c r="J9" s="3"/>
      <c r="K9" s="3"/>
      <c r="L9" s="3"/>
    </row>
    <row r="10" spans="1:15" x14ac:dyDescent="0.25">
      <c r="A10" s="7">
        <v>115</v>
      </c>
      <c r="B10" s="7" t="str">
        <f>VLOOKUP(A10, A13:D21, 2, FALSE)</f>
        <v>Andalucia 10 Días</v>
      </c>
      <c r="C10" s="7" t="str">
        <f>VLOOKUP(A10, A13:D21, 4, FALSE)</f>
        <v>A</v>
      </c>
      <c r="D10" s="7" t="str">
        <f>VLOOKUP(C10, F13:G15, 2, FALSE)</f>
        <v>Europamundo</v>
      </c>
      <c r="E10" s="7">
        <v>15</v>
      </c>
      <c r="F10" s="7" t="str">
        <f t="shared" si="0"/>
        <v>Regular</v>
      </c>
      <c r="G10" s="7">
        <f>VLOOKUP(A10, A13:D21, 3, FALSE)</f>
        <v>520</v>
      </c>
      <c r="I10" s="3"/>
      <c r="J10" s="3"/>
      <c r="K10" s="3"/>
      <c r="L10" s="3"/>
    </row>
    <row r="12" spans="1:15" ht="30" x14ac:dyDescent="0.25">
      <c r="A12" s="5" t="s">
        <v>8</v>
      </c>
      <c r="B12" s="5" t="s">
        <v>9</v>
      </c>
      <c r="C12" s="5" t="s">
        <v>10</v>
      </c>
      <c r="D12" s="5" t="s">
        <v>11</v>
      </c>
      <c r="F12" s="6" t="s">
        <v>24</v>
      </c>
      <c r="G12" s="5" t="s">
        <v>0</v>
      </c>
    </row>
    <row r="13" spans="1:15" x14ac:dyDescent="0.25">
      <c r="A13" s="7">
        <v>105</v>
      </c>
      <c r="B13" s="7" t="s">
        <v>12</v>
      </c>
      <c r="C13" s="7">
        <v>260</v>
      </c>
      <c r="D13" s="7" t="s">
        <v>18</v>
      </c>
      <c r="F13" s="7" t="s">
        <v>18</v>
      </c>
      <c r="G13" s="7" t="s">
        <v>23</v>
      </c>
    </row>
    <row r="14" spans="1:15" x14ac:dyDescent="0.25">
      <c r="A14" s="7">
        <v>115</v>
      </c>
      <c r="B14" s="7" t="s">
        <v>13</v>
      </c>
      <c r="C14" s="7">
        <v>520</v>
      </c>
      <c r="D14" s="7" t="s">
        <v>18</v>
      </c>
      <c r="F14" s="7" t="s">
        <v>19</v>
      </c>
      <c r="G14" s="7" t="s">
        <v>22</v>
      </c>
    </row>
    <row r="15" spans="1:15" x14ac:dyDescent="0.25">
      <c r="A15" s="7">
        <v>120</v>
      </c>
      <c r="B15" s="7" t="s">
        <v>14</v>
      </c>
      <c r="C15" s="7">
        <v>540</v>
      </c>
      <c r="D15" s="7" t="s">
        <v>18</v>
      </c>
      <c r="F15" s="7" t="s">
        <v>20</v>
      </c>
      <c r="G15" s="7" t="s">
        <v>21</v>
      </c>
    </row>
    <row r="16" spans="1:15" x14ac:dyDescent="0.25">
      <c r="A16" s="7">
        <v>210</v>
      </c>
      <c r="B16" s="7" t="s">
        <v>13</v>
      </c>
      <c r="C16" s="7">
        <v>550</v>
      </c>
      <c r="D16" s="7" t="s">
        <v>19</v>
      </c>
    </row>
    <row r="17" spans="1:4" x14ac:dyDescent="0.25">
      <c r="A17" s="7">
        <v>220</v>
      </c>
      <c r="B17" s="7" t="s">
        <v>15</v>
      </c>
      <c r="C17" s="7">
        <v>670</v>
      </c>
      <c r="D17" s="7" t="s">
        <v>19</v>
      </c>
    </row>
    <row r="18" spans="1:4" x14ac:dyDescent="0.25">
      <c r="A18" s="7">
        <v>305</v>
      </c>
      <c r="B18" s="7" t="s">
        <v>16</v>
      </c>
      <c r="C18" s="7">
        <v>620</v>
      </c>
      <c r="D18" s="7" t="s">
        <v>20</v>
      </c>
    </row>
    <row r="19" spans="1:4" x14ac:dyDescent="0.25">
      <c r="A19" s="7">
        <v>310</v>
      </c>
      <c r="B19" s="7" t="s">
        <v>12</v>
      </c>
      <c r="C19" s="7">
        <v>245</v>
      </c>
      <c r="D19" s="7" t="s">
        <v>20</v>
      </c>
    </row>
    <row r="20" spans="1:4" x14ac:dyDescent="0.25">
      <c r="A20" s="7">
        <v>315</v>
      </c>
      <c r="B20" s="7" t="s">
        <v>15</v>
      </c>
      <c r="C20" s="7">
        <v>680</v>
      </c>
      <c r="D20" s="7" t="s">
        <v>20</v>
      </c>
    </row>
    <row r="21" spans="1:4" x14ac:dyDescent="0.25">
      <c r="A21" s="7">
        <v>320</v>
      </c>
      <c r="B21" s="7" t="s">
        <v>17</v>
      </c>
      <c r="C21" s="7">
        <v>680</v>
      </c>
      <c r="D21" s="7" t="s">
        <v>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2025-09-08T20:33:06Z</dcterms:created>
  <dcterms:modified xsi:type="dcterms:W3CDTF">2025-09-22T17:45:49Z</dcterms:modified>
</cp:coreProperties>
</file>