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0490" windowHeight="7905" activeTab="2"/>
  </bookViews>
  <sheets>
    <sheet name="DATA" sheetId="1" r:id="rId1"/>
    <sheet name="EJERCICIO" sheetId="2" r:id="rId2"/>
    <sheet name="DATA (2)" sheetId="4" r:id="rId3"/>
  </sheets>
  <definedNames>
    <definedName name="_xlnm._FilterDatabase" localSheetId="2" hidden="1">'DATA (2)'!$K$1:$U$18216</definedName>
  </definedNames>
  <calcPr calcId="152511"/>
</workbook>
</file>

<file path=xl/calcChain.xml><?xml version="1.0" encoding="utf-8"?>
<calcChain xmlns="http://schemas.openxmlformats.org/spreadsheetml/2006/main">
  <c r="J2" i="2" l="1"/>
  <c r="I2" i="2"/>
  <c r="H2" i="2"/>
  <c r="G2" i="2"/>
  <c r="F2" i="2"/>
  <c r="E2" i="2"/>
  <c r="D2" i="2"/>
  <c r="C2" i="2"/>
  <c r="B2" i="2"/>
  <c r="M7" i="4"/>
  <c r="U7" i="4"/>
  <c r="T7" i="4"/>
  <c r="S7" i="4"/>
  <c r="R7" i="4"/>
  <c r="Q7" i="4"/>
  <c r="P7" i="4"/>
  <c r="O7" i="4"/>
  <c r="N7" i="4"/>
</calcChain>
</file>

<file path=xl/sharedStrings.xml><?xml version="1.0" encoding="utf-8"?>
<sst xmlns="http://schemas.openxmlformats.org/spreadsheetml/2006/main" count="322405" uniqueCount="15878">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</sst>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3">
    <fill>
      <patternFill patternType="none"/>
    </fill>
    <fill>
      <patternFill patternType="gray125"/>
    </fill>
    <fill>
      <patternFill patternType="solid">
        <fgColor theme="4"/>
        <bgColor theme="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5">
    <dxf>
      <font>
        <strike val="0"/>
        <outline val="0"/>
        <shadow val="0"/>
        <u val="none"/>
        <vertAlign val="baseline"/>
        <sz val="12"/>
        <color theme="0"/>
        <name val="Calibri"/>
        <scheme val="none"/>
      </font>
    </dxf>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le_1" displayName="Table_1" ref="A1:J18216" headerRowDxfId="1">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ables/table2.xml><?xml version="1.0" encoding="utf-8"?>
<table xmlns="http://schemas.openxmlformats.org/spreadsheetml/2006/main" id="3" name="Table_14" displayName="Table_14"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 activePane="bottomLeft" state="frozen"/>
      <selection pane="bottomLeft" activeCell="H23" sqref="H23"/>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workbookViewId="0">
      <selection activeCell="J3" sqref="J3"/>
    </sheetView>
  </sheetViews>
  <sheetFormatPr baseColWidth="10" defaultRowHeight="12.75" x14ac:dyDescent="0.2"/>
  <cols>
    <col min="2" max="2" width="15.7109375" bestFit="1" customWidth="1"/>
    <col min="4" max="4" width="8" bestFit="1" customWidth="1"/>
    <col min="5" max="5" width="11" bestFit="1" customWidth="1"/>
    <col min="6" max="6" width="12" bestFit="1" customWidth="1"/>
    <col min="7" max="7" width="7.28515625" bestFit="1" customWidth="1"/>
    <col min="8" max="8" width="11.7109375" bestFit="1" customWidth="1"/>
    <col min="9" max="9" width="17.7109375" bestFit="1" customWidth="1"/>
    <col min="10" max="10" width="33.28515625" bestFit="1" customWidth="1"/>
  </cols>
  <sheetData>
    <row r="1" spans="1:10" ht="15.75" x14ac:dyDescent="0.2">
      <c r="A1" s="19" t="s">
        <v>15874</v>
      </c>
      <c r="B1" s="20" t="s">
        <v>0</v>
      </c>
      <c r="C1" s="20" t="s">
        <v>1</v>
      </c>
      <c r="D1" s="20" t="s">
        <v>2</v>
      </c>
      <c r="E1" s="20" t="s">
        <v>3</v>
      </c>
      <c r="F1" s="20" t="s">
        <v>4</v>
      </c>
      <c r="G1" s="20" t="s">
        <v>5</v>
      </c>
      <c r="H1" s="20" t="s">
        <v>6</v>
      </c>
      <c r="I1" s="21" t="s">
        <v>7</v>
      </c>
      <c r="J1" s="20" t="s">
        <v>8</v>
      </c>
    </row>
    <row r="2" spans="1:10" x14ac:dyDescent="0.2">
      <c r="A2">
        <v>1</v>
      </c>
      <c r="B2" t="str">
        <f>VLOOKUP($A2,Table_1[],2,FALSE)</f>
        <v>Fuera del Mercado</v>
      </c>
      <c r="C2" t="str">
        <f>VLOOKUP($A2,Table_1[],3,FALSE)</f>
        <v>En Archivo</v>
      </c>
      <c r="D2">
        <f>VLOOKUP($A2,Table_1[],4,FALSE)</f>
        <v>0</v>
      </c>
      <c r="E2" t="str">
        <f>VLOOKUP($A2,Table_1[],5,FALSE)</f>
        <v>Residencial</v>
      </c>
      <c r="F2" t="str">
        <f>VLOOKUP($A2,Table_1[],6,FALSE)</f>
        <v>Apartamentos</v>
      </c>
      <c r="G2" t="str">
        <f>VLOOKUP($A2,Table_1[],7,FALSE)</f>
        <v>Zona 10</v>
      </c>
      <c r="H2" t="str">
        <f>VLOOKUP($A2,Table_1[],8,FALSE)</f>
        <v>Guatemala</v>
      </c>
      <c r="I2" t="str">
        <f>VLOOKUP($A2,Table_1[],9,FALSE)</f>
        <v>Guatemala</v>
      </c>
      <c r="J2" t="str">
        <f>VLOOKUP($A2,Table_1[],10,FALSE)</f>
        <v>Apartamento en excelente punto zona 10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DATA!$A$2:$A$18216</xm:f>
          </x14:formula1>
          <xm:sqref>A2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216"/>
  <sheetViews>
    <sheetView tabSelected="1" workbookViewId="0">
      <pane ySplit="1" topLeftCell="A2" activePane="bottomLeft" state="frozen"/>
      <selection pane="bottomLeft" activeCell="D25" sqref="D25"/>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 min="21" max="21" width="27.85546875" bestFit="1" customWidth="1"/>
  </cols>
  <sheetData>
    <row r="1" spans="1:21" ht="15.75" x14ac:dyDescent="0.2">
      <c r="A1" s="12" t="s">
        <v>15874</v>
      </c>
      <c r="B1" s="13" t="s">
        <v>0</v>
      </c>
      <c r="C1" s="13" t="s">
        <v>1</v>
      </c>
      <c r="D1" s="13" t="s">
        <v>2</v>
      </c>
      <c r="E1" s="13" t="s">
        <v>3</v>
      </c>
      <c r="F1" s="13" t="s">
        <v>4</v>
      </c>
      <c r="G1" s="13" t="s">
        <v>5</v>
      </c>
      <c r="H1" s="13" t="s">
        <v>6</v>
      </c>
      <c r="I1" s="14" t="s">
        <v>7</v>
      </c>
      <c r="J1" s="13" t="s">
        <v>8</v>
      </c>
      <c r="K1" s="11" t="s">
        <v>15873</v>
      </c>
      <c r="L1" s="19" t="s">
        <v>15874</v>
      </c>
      <c r="M1" s="20" t="s">
        <v>0</v>
      </c>
      <c r="N1" s="20" t="s">
        <v>1</v>
      </c>
      <c r="O1" s="20" t="s">
        <v>2</v>
      </c>
      <c r="P1" s="20" t="s">
        <v>3</v>
      </c>
      <c r="Q1" s="20" t="s">
        <v>4</v>
      </c>
      <c r="R1" s="20" t="s">
        <v>5</v>
      </c>
      <c r="S1" s="20" t="s">
        <v>6</v>
      </c>
      <c r="T1" s="21" t="s">
        <v>7</v>
      </c>
      <c r="U1" s="20" t="s">
        <v>8</v>
      </c>
    </row>
    <row r="2" spans="1:21" ht="12.75" customHeight="1" x14ac:dyDescent="0.2">
      <c r="A2" s="1">
        <v>1</v>
      </c>
      <c r="B2" s="2" t="s">
        <v>9</v>
      </c>
      <c r="C2" s="3" t="s">
        <v>10</v>
      </c>
      <c r="D2" s="4">
        <v>0</v>
      </c>
      <c r="E2" s="5" t="s">
        <v>11</v>
      </c>
      <c r="F2" s="5" t="s">
        <v>12</v>
      </c>
      <c r="G2" s="5" t="s">
        <v>13</v>
      </c>
      <c r="H2" s="5" t="s">
        <v>14</v>
      </c>
      <c r="I2" s="5" t="s">
        <v>14</v>
      </c>
      <c r="J2" s="6" t="s">
        <v>15</v>
      </c>
      <c r="K2" s="11" t="s">
        <v>15873</v>
      </c>
      <c r="L2">
        <v>18238</v>
      </c>
      <c r="M2" t="s">
        <v>29</v>
      </c>
    </row>
    <row r="3" spans="1:21" ht="12.75" customHeight="1" x14ac:dyDescent="0.2">
      <c r="A3" s="1">
        <v>2</v>
      </c>
      <c r="B3" s="2" t="s">
        <v>9</v>
      </c>
      <c r="C3" s="3" t="s">
        <v>10</v>
      </c>
      <c r="D3" s="7">
        <v>3.5</v>
      </c>
      <c r="E3" s="5" t="s">
        <v>16</v>
      </c>
      <c r="F3" s="5" t="s">
        <v>17</v>
      </c>
      <c r="G3" s="17" t="s">
        <v>15877</v>
      </c>
      <c r="H3" s="6"/>
      <c r="I3" s="5" t="s">
        <v>18</v>
      </c>
      <c r="J3" s="6" t="s">
        <v>19</v>
      </c>
      <c r="K3" s="11" t="s">
        <v>15873</v>
      </c>
    </row>
    <row r="4" spans="1:21" ht="12.75" customHeight="1" x14ac:dyDescent="0.2">
      <c r="A4" s="1">
        <v>3</v>
      </c>
      <c r="B4" s="2" t="s">
        <v>9</v>
      </c>
      <c r="C4" s="3" t="s">
        <v>10</v>
      </c>
      <c r="D4" s="7">
        <v>269787.82</v>
      </c>
      <c r="E4" s="5" t="s">
        <v>16</v>
      </c>
      <c r="F4" s="5" t="s">
        <v>17</v>
      </c>
      <c r="G4" s="17" t="s">
        <v>15877</v>
      </c>
      <c r="H4" s="5" t="s">
        <v>20</v>
      </c>
      <c r="I4" s="5" t="s">
        <v>21</v>
      </c>
      <c r="J4" s="6" t="s">
        <v>22</v>
      </c>
      <c r="K4" s="11" t="s">
        <v>15873</v>
      </c>
    </row>
    <row r="5" spans="1:21" ht="12.75" customHeight="1" x14ac:dyDescent="0.2">
      <c r="A5" s="1">
        <v>4</v>
      </c>
      <c r="B5" s="2" t="s">
        <v>9</v>
      </c>
      <c r="C5" s="3" t="s">
        <v>10</v>
      </c>
      <c r="D5" s="7">
        <v>2800000</v>
      </c>
      <c r="E5" s="5" t="s">
        <v>16</v>
      </c>
      <c r="F5" s="5" t="s">
        <v>17</v>
      </c>
      <c r="G5" s="17" t="s">
        <v>15877</v>
      </c>
      <c r="H5" s="5" t="s">
        <v>23</v>
      </c>
      <c r="I5" s="5" t="s">
        <v>24</v>
      </c>
      <c r="J5" s="6" t="s">
        <v>25</v>
      </c>
      <c r="K5" s="11" t="s">
        <v>15873</v>
      </c>
    </row>
    <row r="6" spans="1:21" ht="12.75" customHeight="1" x14ac:dyDescent="0.2">
      <c r="A6" s="1">
        <v>5</v>
      </c>
      <c r="B6" s="2" t="s">
        <v>9</v>
      </c>
      <c r="C6" s="3" t="s">
        <v>10</v>
      </c>
      <c r="D6" s="7">
        <v>1200000</v>
      </c>
      <c r="E6" s="5" t="s">
        <v>11</v>
      </c>
      <c r="F6" s="5" t="s">
        <v>26</v>
      </c>
      <c r="G6" s="17" t="s">
        <v>15877</v>
      </c>
      <c r="H6" s="5" t="s">
        <v>23</v>
      </c>
      <c r="I6" s="5" t="s">
        <v>24</v>
      </c>
      <c r="J6" s="6" t="s">
        <v>27</v>
      </c>
      <c r="K6" s="11" t="s">
        <v>15873</v>
      </c>
      <c r="L6" s="19" t="s">
        <v>15874</v>
      </c>
      <c r="M6" s="20" t="s">
        <v>0</v>
      </c>
      <c r="N6" s="20" t="s">
        <v>1</v>
      </c>
      <c r="O6" s="20" t="s">
        <v>2</v>
      </c>
      <c r="P6" s="20" t="s">
        <v>3</v>
      </c>
      <c r="Q6" s="20" t="s">
        <v>4</v>
      </c>
      <c r="R6" s="20" t="s">
        <v>5</v>
      </c>
      <c r="S6" s="20" t="s">
        <v>6</v>
      </c>
      <c r="T6" s="21" t="s">
        <v>7</v>
      </c>
      <c r="U6" s="20" t="s">
        <v>8</v>
      </c>
    </row>
    <row r="7" spans="1:21" ht="12.75" customHeight="1" x14ac:dyDescent="0.2">
      <c r="A7" s="1">
        <v>6</v>
      </c>
      <c r="B7" s="2" t="s">
        <v>9</v>
      </c>
      <c r="C7" s="3" t="s">
        <v>10</v>
      </c>
      <c r="D7" s="7">
        <v>0</v>
      </c>
      <c r="E7" s="17" t="s">
        <v>15875</v>
      </c>
      <c r="F7" s="5" t="s">
        <v>28</v>
      </c>
      <c r="G7" s="17" t="s">
        <v>15877</v>
      </c>
      <c r="H7" s="6"/>
      <c r="I7" s="6"/>
      <c r="J7" s="6"/>
      <c r="K7" s="11" t="s">
        <v>15873</v>
      </c>
      <c r="M7" t="str">
        <f>VLOOKUP($L2,Table_14[],2,FALSE)</f>
        <v>Alquiler</v>
      </c>
      <c r="N7" t="str">
        <f>VLOOKUP($L2,Table_14[],3,FALSE)</f>
        <v>Activo</v>
      </c>
      <c r="O7">
        <f>VLOOKUP($L2,Table_14[],4,FALSE)</f>
        <v>562.49</v>
      </c>
      <c r="P7" t="str">
        <f>VLOOKUP($L2,Table_14[],5,FALSE)</f>
        <v>Residencial</v>
      </c>
      <c r="Q7" t="str">
        <f>VLOOKUP($L2,Table_14[],6,FALSE)</f>
        <v>Casas Individuales</v>
      </c>
      <c r="R7" t="str">
        <f>VLOOKUP($L2,Table_14[],7,FALSE)</f>
        <v>Xela</v>
      </c>
      <c r="S7" t="str">
        <f>VLOOKUP($L2,Table_14[],8,FALSE)</f>
        <v>Quetzaltenango</v>
      </c>
      <c r="T7" t="str">
        <f>VLOOKUP($L2,Table_14[],9,FALSE)</f>
        <v>Quetzaltenango</v>
      </c>
      <c r="U7" t="str">
        <f>VLOOKUP($L2,Table_14[],10,FALSE)</f>
        <v>Casa en El Tinajón Z.3 Quetzaltenango</v>
      </c>
    </row>
    <row r="8" spans="1:21" ht="12.75" customHeight="1" x14ac:dyDescent="0.2">
      <c r="A8" s="1">
        <v>7</v>
      </c>
      <c r="B8" s="2" t="s">
        <v>29</v>
      </c>
      <c r="C8" s="3" t="s">
        <v>10</v>
      </c>
      <c r="D8" s="7">
        <v>130000</v>
      </c>
      <c r="E8" s="5" t="s">
        <v>11</v>
      </c>
      <c r="F8" s="5" t="s">
        <v>26</v>
      </c>
      <c r="G8" s="17" t="s">
        <v>15877</v>
      </c>
      <c r="H8" s="5" t="s">
        <v>30</v>
      </c>
      <c r="I8" s="5" t="s">
        <v>31</v>
      </c>
      <c r="J8" s="6" t="s">
        <v>32</v>
      </c>
      <c r="K8" s="11" t="s">
        <v>15873</v>
      </c>
    </row>
    <row r="9" spans="1:21" ht="12.75" customHeight="1" x14ac:dyDescent="0.2">
      <c r="A9" s="1">
        <v>8</v>
      </c>
      <c r="B9" s="2" t="s">
        <v>9</v>
      </c>
      <c r="C9" s="3" t="s">
        <v>10</v>
      </c>
      <c r="D9" s="7">
        <v>100000</v>
      </c>
      <c r="E9" s="17" t="s">
        <v>15875</v>
      </c>
      <c r="F9" s="5" t="s">
        <v>33</v>
      </c>
      <c r="G9" s="5" t="s">
        <v>34</v>
      </c>
      <c r="H9" s="6"/>
      <c r="I9" s="6"/>
      <c r="J9" s="6"/>
      <c r="K9" s="11" t="s">
        <v>15873</v>
      </c>
    </row>
    <row r="10" spans="1:21" ht="12.75" customHeight="1" x14ac:dyDescent="0.2">
      <c r="A10" s="1">
        <v>9</v>
      </c>
      <c r="B10" s="2" t="s">
        <v>9</v>
      </c>
      <c r="C10" s="3" t="s">
        <v>10</v>
      </c>
      <c r="D10" s="7">
        <v>45</v>
      </c>
      <c r="E10" s="17" t="s">
        <v>15875</v>
      </c>
      <c r="F10" s="5" t="s">
        <v>17</v>
      </c>
      <c r="G10" s="5" t="s">
        <v>35</v>
      </c>
      <c r="H10" s="5" t="s">
        <v>36</v>
      </c>
      <c r="I10" s="5" t="s">
        <v>14</v>
      </c>
      <c r="J10" s="6"/>
      <c r="K10" s="11" t="s">
        <v>15873</v>
      </c>
    </row>
    <row r="11" spans="1:21" ht="12.75" customHeight="1" x14ac:dyDescent="0.2">
      <c r="A11" s="1">
        <v>10</v>
      </c>
      <c r="B11" s="2" t="s">
        <v>29</v>
      </c>
      <c r="C11" s="3" t="s">
        <v>10</v>
      </c>
      <c r="D11" s="7">
        <v>325000</v>
      </c>
      <c r="E11" s="17" t="s">
        <v>15875</v>
      </c>
      <c r="F11" s="5" t="s">
        <v>17</v>
      </c>
      <c r="G11" s="5" t="s">
        <v>37</v>
      </c>
      <c r="H11" s="6"/>
      <c r="I11" s="5" t="s">
        <v>14</v>
      </c>
      <c r="J11" s="6"/>
      <c r="K11" s="11" t="s">
        <v>15873</v>
      </c>
    </row>
    <row r="12" spans="1:21" ht="12.75" customHeight="1" x14ac:dyDescent="0.2">
      <c r="A12" s="1">
        <v>11</v>
      </c>
      <c r="B12" s="2" t="s">
        <v>9</v>
      </c>
      <c r="C12" s="3" t="s">
        <v>10</v>
      </c>
      <c r="D12" s="4">
        <v>0</v>
      </c>
      <c r="E12" s="5" t="s">
        <v>11</v>
      </c>
      <c r="F12" s="5" t="s">
        <v>17</v>
      </c>
      <c r="G12" s="17" t="s">
        <v>15877</v>
      </c>
      <c r="H12" s="5" t="s">
        <v>38</v>
      </c>
      <c r="I12" s="5" t="s">
        <v>14</v>
      </c>
      <c r="J12" s="6"/>
      <c r="K12" s="11" t="s">
        <v>15873</v>
      </c>
    </row>
    <row r="13" spans="1:21" ht="12.75" customHeight="1" x14ac:dyDescent="0.2">
      <c r="A13" s="1">
        <v>12</v>
      </c>
      <c r="B13" s="2" t="s">
        <v>29</v>
      </c>
      <c r="C13" s="3" t="s">
        <v>10</v>
      </c>
      <c r="D13" s="7">
        <v>60</v>
      </c>
      <c r="E13" s="17" t="s">
        <v>15875</v>
      </c>
      <c r="F13" s="5" t="s">
        <v>17</v>
      </c>
      <c r="G13" s="5" t="s">
        <v>37</v>
      </c>
      <c r="H13" s="6"/>
      <c r="I13" s="5" t="s">
        <v>14</v>
      </c>
      <c r="J13" s="6"/>
      <c r="K13" s="11" t="s">
        <v>15873</v>
      </c>
    </row>
    <row r="14" spans="1:21" ht="12.75" customHeight="1" x14ac:dyDescent="0.2">
      <c r="A14" s="1">
        <v>13</v>
      </c>
      <c r="B14" s="2" t="s">
        <v>9</v>
      </c>
      <c r="C14" s="3" t="s">
        <v>10</v>
      </c>
      <c r="D14" s="7">
        <v>60</v>
      </c>
      <c r="E14" s="17" t="s">
        <v>15875</v>
      </c>
      <c r="F14" s="5" t="s">
        <v>17</v>
      </c>
      <c r="G14" s="17" t="s">
        <v>15877</v>
      </c>
      <c r="H14" s="5" t="s">
        <v>38</v>
      </c>
      <c r="I14" s="5" t="s">
        <v>14</v>
      </c>
      <c r="J14" s="6"/>
      <c r="K14" s="11" t="s">
        <v>15873</v>
      </c>
    </row>
    <row r="15" spans="1:21" ht="12.75" customHeight="1" x14ac:dyDescent="0.2">
      <c r="A15" s="1">
        <v>14</v>
      </c>
      <c r="B15" s="2" t="s">
        <v>9</v>
      </c>
      <c r="C15" s="3" t="s">
        <v>10</v>
      </c>
      <c r="D15" s="7">
        <v>60</v>
      </c>
      <c r="E15" s="17" t="s">
        <v>15875</v>
      </c>
      <c r="F15" s="5" t="s">
        <v>17</v>
      </c>
      <c r="G15" s="17" t="s">
        <v>15877</v>
      </c>
      <c r="H15" s="5" t="s">
        <v>38</v>
      </c>
      <c r="I15" s="5" t="s">
        <v>14</v>
      </c>
      <c r="J15" s="6"/>
      <c r="K15" s="11" t="s">
        <v>15873</v>
      </c>
    </row>
    <row r="16" spans="1:2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dataValidations count="2">
    <dataValidation type="list" allowBlank="1" showInputMessage="1" showErrorMessage="1" sqref="L2">
      <formula1>$A$2:$A$18216</formula1>
    </dataValidation>
    <dataValidation type="list" allowBlank="1" showInputMessage="1" showErrorMessage="1" sqref="M2">
      <formula1>B2:$B$205</formula1>
    </dataValidation>
  </dataValidations>
  <pageMargins left="0.25" right="0.25" top="0.75" bottom="0.75" header="0" footer="0"/>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DATA</vt:lpstr>
      <vt:lpstr>EJERCICIO</vt:lpstr>
      <vt:lpstr>DATA (2)</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2025-08-02T20:57:28Z</dcterms:created>
  <dcterms:modified xsi:type="dcterms:W3CDTF">2025-08-02T20:58:09Z</dcterms:modified>
  <cp:category>Centro GNet</cp:category>
  <cp:contentStatus>Centro GNet</cp:contentStatus>
</cp:coreProperties>
</file>