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G5" i="1"/>
  <c r="C5" i="1"/>
  <c r="B33" i="1"/>
  <c r="E21" i="1"/>
  <c r="F21" i="1"/>
  <c r="G17" i="1" s="1"/>
  <c r="G10" i="1"/>
  <c r="G11" i="1"/>
  <c r="G9" i="1"/>
  <c r="B21" i="1"/>
  <c r="B30" i="1"/>
  <c r="B27" i="1"/>
  <c r="B24" i="1"/>
  <c r="G3" i="1"/>
  <c r="G16" i="1"/>
  <c r="G14" i="1"/>
  <c r="G13" i="1"/>
  <c r="G15" i="1" l="1"/>
  <c r="G18" i="1"/>
  <c r="G12" i="1"/>
  <c r="G21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<sst xmlns="http://schemas.openxmlformats.org/spreadsheetml/2006/main" count="106" uniqueCount="105">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</sst>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C5" sqref="C5:E5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1589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45920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107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 t="str">
        <f>VLOOKUP(C4,Clientes!A3:F12,2,FALSE)</f>
        <v>Maria de Jesus</v>
      </c>
      <c r="D5" s="48"/>
      <c r="E5" s="48"/>
      <c r="F5" s="26" t="s">
        <v>10</v>
      </c>
      <c r="G5" s="37" t="str">
        <f>VLOOKUP(C4,Clientes!A3:F11,6,FALSE)</f>
        <v>254879-2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tr">
        <f>VLOOKUP(C4,Clientes!A3:F12,4,FALSE)</f>
        <v>33 Avenida 10-45, Zona 3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39">
        <f>SUM(F9:F18)</f>
        <v>314.5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39">
        <f t="shared" ref="G10:G18" si="0">SUM(F10:F19)</f>
        <v>279.5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39">
        <f t="shared" si="0"/>
        <v>277.5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39">
        <f t="shared" si="0"/>
        <v>574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39">
        <f t="shared" si="0"/>
        <v>572.5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39">
        <f t="shared" si="0"/>
        <v>567.5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39">
        <f t="shared" si="0"/>
        <v>517.5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39">
        <f t="shared" si="0"/>
        <v>482.5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39">
        <f t="shared" si="0"/>
        <v>404.5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39">
        <f t="shared" si="0"/>
        <v>369.5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>
        <f>COUNTA(C9:E18)</f>
        <v>10</v>
      </c>
      <c r="D21" s="40"/>
      <c r="E21" s="41">
        <f>G21*0.05</f>
        <v>217.97500000000002</v>
      </c>
      <c r="F21" s="41">
        <f>SUM(F9:F18)</f>
        <v>314.5</v>
      </c>
      <c r="G21" s="42">
        <f>SUM(G9:G18)</f>
        <v>4359.5</v>
      </c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/>
      <c r="J23" s="29">
        <v>12</v>
      </c>
      <c r="K23" s="12" t="s">
        <v>103</v>
      </c>
    </row>
    <row r="24" spans="2:11" x14ac:dyDescent="0.25">
      <c r="B24" s="43">
        <f>MAX(F9:F18)</f>
        <v>78</v>
      </c>
      <c r="J24" s="25"/>
    </row>
    <row r="26" spans="2:11" x14ac:dyDescent="0.25">
      <c r="B26" s="32" t="s">
        <v>97</v>
      </c>
    </row>
    <row r="27" spans="2:11" x14ac:dyDescent="0.25">
      <c r="B27" s="43">
        <f>MIN(F9:F18)</f>
        <v>1.5</v>
      </c>
    </row>
    <row r="29" spans="2:11" x14ac:dyDescent="0.25">
      <c r="B29" s="32" t="s">
        <v>98</v>
      </c>
    </row>
    <row r="30" spans="2:11" x14ac:dyDescent="0.25">
      <c r="B30" s="43">
        <f>AVERAGE(F9:F18)</f>
        <v>31.45</v>
      </c>
    </row>
    <row r="32" spans="2:11" x14ac:dyDescent="0.25">
      <c r="B32" s="32" t="s">
        <v>99</v>
      </c>
    </row>
    <row r="33" spans="2:2" x14ac:dyDescent="0.25">
      <c r="B33" s="43">
        <f>COUNTA(F9:F18 &gt;15)</f>
        <v>1</v>
      </c>
    </row>
    <row r="35" spans="2:2" x14ac:dyDescent="0.25">
      <c r="B35" s="32" t="s">
        <v>100</v>
      </c>
    </row>
    <row r="36" spans="2:2" x14ac:dyDescent="0.25">
      <c r="B36" s="44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9" sqref="C2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2025-09-20T21:01:34Z</dcterms:modified>
  <cp:category>Centro GNet</cp:category>
  <cp:contentStatus>Bueno</cp:contentStatus>
  <dc:language>Español</dc:language>
  <cp:version>7</cp:version>
</cp:coreProperties>
</file>